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Documents\Livestock\Bees\Treatments\"/>
    </mc:Choice>
  </mc:AlternateContent>
  <xr:revisionPtr revIDLastSave="0" documentId="13_ncr:1_{58AFB818-5E4D-40EA-98B6-B1DCDDA2CC50}" xr6:coauthVersionLast="45" xr6:coauthVersionMax="45" xr10:uidLastSave="{00000000-0000-0000-0000-000000000000}"/>
  <bookViews>
    <workbookView xWindow="270" yWindow="360" windowWidth="27990" windowHeight="14490" xr2:uid="{00000000-000D-0000-FFFF-FFFF00000000}"/>
  </bookViews>
  <sheets>
    <sheet name="Stock Solution" sheetId="1" r:id="rId1"/>
    <sheet name="Base Rat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C20" i="2" l="1"/>
  <c r="B20" i="2"/>
  <c r="E9" i="2"/>
  <c r="J13" i="2"/>
  <c r="I13" i="2"/>
  <c r="G13" i="2"/>
  <c r="F13" i="2"/>
  <c r="E20" i="2" l="1"/>
  <c r="F20" i="2" s="1"/>
  <c r="C23" i="1"/>
  <c r="B6" i="1"/>
  <c r="C15" i="1"/>
  <c r="C16" i="1" s="1"/>
  <c r="B15" i="1"/>
  <c r="B16" i="1" s="1"/>
  <c r="B17" i="1" s="1"/>
  <c r="B18" i="1" s="1"/>
  <c r="B19" i="1" s="1"/>
  <c r="D4" i="1" l="1"/>
  <c r="F4" i="1"/>
  <c r="C14" i="1"/>
  <c r="C13" i="1" s="1"/>
  <c r="B14" i="1"/>
  <c r="B13" i="1" s="1"/>
  <c r="B12" i="1" s="1"/>
  <c r="B11" i="1" s="1"/>
  <c r="D15" i="1"/>
  <c r="C17" i="1"/>
  <c r="D16" i="1"/>
  <c r="C12" i="1"/>
  <c r="D13" i="1"/>
  <c r="D14" i="1"/>
  <c r="C11" i="1" l="1"/>
  <c r="D12" i="1"/>
  <c r="C18" i="1"/>
  <c r="D17" i="1"/>
  <c r="C19" i="1" l="1"/>
  <c r="D18" i="1"/>
  <c r="D11" i="1"/>
  <c r="D19" i="1" l="1"/>
</calcChain>
</file>

<file path=xl/sharedStrings.xml><?xml version="1.0" encoding="utf-8"?>
<sst xmlns="http://schemas.openxmlformats.org/spreadsheetml/2006/main" count="34" uniqueCount="27">
  <si>
    <t>Use 5ml in x litres of syrup</t>
  </si>
  <si>
    <t>Stock Ratio</t>
  </si>
  <si>
    <t>Use 1ml in x litres of syrup</t>
  </si>
  <si>
    <t>Use x ml in 1 litre of syrup</t>
  </si>
  <si>
    <t>Using this stock solution</t>
  </si>
  <si>
    <t>To treat x Litres of Syrup</t>
  </si>
  <si>
    <t>Use x ml of Thymol Stock Solution</t>
  </si>
  <si>
    <t>Litres syrup solution treated</t>
  </si>
  <si>
    <t>Thymol / g</t>
  </si>
  <si>
    <t>Alcohol / ml</t>
  </si>
  <si>
    <t>Stock Solution</t>
  </si>
  <si>
    <t>Dillution in Syrup</t>
  </si>
  <si>
    <t>Stock / ml</t>
  </si>
  <si>
    <t>Syrup / litres</t>
  </si>
  <si>
    <t>http://www.dave-cushman.net/bee/thymolisedsyrup.html</t>
  </si>
  <si>
    <t>Base Calculations</t>
  </si>
  <si>
    <t>Target grams Thymol per litre syrup</t>
  </si>
  <si>
    <t>Stock Solution grams per litre</t>
  </si>
  <si>
    <t>Dillution Factor</t>
  </si>
  <si>
    <t>From Page 1 (Do Not edit)</t>
  </si>
  <si>
    <t>Dillution Factor / 1000</t>
  </si>
  <si>
    <t>Thymol Stock Solution</t>
  </si>
  <si>
    <t>grams of Thymol</t>
  </si>
  <si>
    <t>ml surgical spirit or isopropyl alcohol</t>
  </si>
  <si>
    <t xml:space="preserve">From David A Cushman after Robert Orlando Beater Manley </t>
  </si>
  <si>
    <t xml:space="preserve">Use the following weights and volumes </t>
  </si>
  <si>
    <t>to make smaller or larger quantities of stock solution.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</si>
</sst>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00"/>
  </numFmts>
  <fonts count="1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sz val="18"/>
      <color rgb="FF006100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4"/>
      <color theme="1"/>
      <name val="Arial"/>
      <family val="2"/>
    </font>
    <font>
      <sz val="14"/>
      <color rgb="FF9C5700"/>
      <name val="Arial"/>
      <family val="2"/>
    </font>
    <font>
      <sz val="14"/>
      <color rgb="FF3F3F76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43" fontId="2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4" borderId="5" applyNumberFormat="0" applyAlignment="0" applyProtection="0"/>
    <xf numFmtId="0" fontId="2" fillId="5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2" fontId="4" fillId="0" borderId="1" xfId="0" applyNumberFormat="1" applyFont="1" applyBorder="1" applyAlignment="1">
      <alignment horizontal="right" vertical="top" wrapText="1"/>
    </xf>
    <xf numFmtId="0" fontId="5" fillId="0" borderId="0" xfId="0" applyFont="1"/>
    <xf numFmtId="0" fontId="3" fillId="0" borderId="0" xfId="0" applyFont="1" applyFill="1" applyBorder="1"/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0" borderId="2" xfId="0" quotePrefix="1" applyFont="1" applyBorder="1" applyAlignment="1"/>
    <xf numFmtId="0" fontId="3" fillId="0" borderId="3" xfId="0" quotePrefix="1" applyFont="1" applyBorder="1" applyAlignment="1"/>
    <xf numFmtId="0" fontId="3" fillId="0" borderId="3" xfId="0" applyFont="1" applyBorder="1"/>
    <xf numFmtId="0" fontId="3" fillId="0" borderId="4" xfId="0" applyFont="1" applyBorder="1"/>
    <xf numFmtId="0" fontId="8" fillId="0" borderId="1" xfId="0" applyFont="1" applyBorder="1" applyAlignment="1">
      <alignment vertical="top" wrapText="1"/>
    </xf>
    <xf numFmtId="0" fontId="9" fillId="0" borderId="0" xfId="0" applyFont="1"/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165" fontId="3" fillId="0" borderId="1" xfId="2" applyNumberFormat="1" applyFont="1" applyBorder="1"/>
    <xf numFmtId="0" fontId="10" fillId="0" borderId="0" xfId="0" applyFont="1"/>
    <xf numFmtId="0" fontId="4" fillId="0" borderId="0" xfId="0" applyFont="1"/>
    <xf numFmtId="0" fontId="13" fillId="0" borderId="0" xfId="0" applyFont="1"/>
    <xf numFmtId="0" fontId="4" fillId="0" borderId="1" xfId="0" applyFont="1" applyBorder="1"/>
    <xf numFmtId="0" fontId="14" fillId="3" borderId="1" xfId="3" applyFont="1" applyBorder="1" applyAlignment="1">
      <alignment vertical="top" wrapText="1"/>
    </xf>
    <xf numFmtId="0" fontId="15" fillId="4" borderId="1" xfId="4" applyFont="1" applyBorder="1" applyAlignment="1">
      <alignment vertical="top" wrapText="1"/>
    </xf>
    <xf numFmtId="0" fontId="16" fillId="0" borderId="0" xfId="6"/>
    <xf numFmtId="166" fontId="4" fillId="0" borderId="1" xfId="0" applyNumberFormat="1" applyFont="1" applyBorder="1"/>
    <xf numFmtId="0" fontId="13" fillId="0" borderId="1" xfId="0" applyFont="1" applyBorder="1" applyAlignment="1">
      <alignment vertical="top" wrapText="1"/>
    </xf>
    <xf numFmtId="0" fontId="7" fillId="0" borderId="0" xfId="0" applyFont="1"/>
    <xf numFmtId="0" fontId="8" fillId="0" borderId="0" xfId="0" applyFont="1"/>
    <xf numFmtId="0" fontId="3" fillId="7" borderId="1" xfId="5" applyFont="1" applyFill="1" applyBorder="1" applyAlignment="1">
      <alignment horizontal="center" vertical="center"/>
    </xf>
    <xf numFmtId="164" fontId="3" fillId="7" borderId="1" xfId="5" applyNumberFormat="1" applyFont="1" applyFill="1" applyBorder="1" applyAlignment="1">
      <alignment horizontal="center" vertical="center"/>
    </xf>
    <xf numFmtId="165" fontId="3" fillId="7" borderId="1" xfId="5" applyNumberFormat="1" applyFont="1" applyFill="1" applyBorder="1"/>
    <xf numFmtId="0" fontId="3" fillId="0" borderId="0" xfId="0" applyFont="1" applyBorder="1" applyAlignment="1">
      <alignment horizontal="center"/>
    </xf>
    <xf numFmtId="0" fontId="6" fillId="6" borderId="1" xfId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6" borderId="1" xfId="0" applyFont="1" applyFill="1" applyBorder="1" applyProtection="1">
      <protection locked="0"/>
    </xf>
  </cellXfs>
  <cellStyles count="7">
    <cellStyle name="60% - Accent5" xfId="5" builtinId="48"/>
    <cellStyle name="Comma" xfId="2" builtinId="3"/>
    <cellStyle name="Good" xfId="1" builtinId="26"/>
    <cellStyle name="Hyperlink" xfId="6" builtinId="8"/>
    <cellStyle name="Input" xfId="4" builtinId="20"/>
    <cellStyle name="Neutral" xfId="3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ve-cushman.net/bee/thymolisedsyru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23"/>
  <sheetViews>
    <sheetView showGridLines="0" showRowColHeaders="0" tabSelected="1" workbookViewId="0">
      <selection activeCell="B23" sqref="B23"/>
    </sheetView>
  </sheetViews>
  <sheetFormatPr defaultRowHeight="14.25" x14ac:dyDescent="0.2"/>
  <cols>
    <col min="1" max="1" width="4.140625" style="1" customWidth="1"/>
    <col min="2" max="6" width="16.140625" style="1" customWidth="1"/>
    <col min="7" max="16384" width="9.140625" style="1"/>
  </cols>
  <sheetData>
    <row r="1" spans="2:6" ht="12" customHeight="1" x14ac:dyDescent="0.2"/>
    <row r="2" spans="2:6" ht="26.25" x14ac:dyDescent="0.4">
      <c r="B2" s="18" t="s">
        <v>21</v>
      </c>
      <c r="C2" s="3"/>
      <c r="D2" s="3"/>
      <c r="E2" s="3"/>
      <c r="F2" s="3"/>
    </row>
    <row r="3" spans="2:6" ht="75.75" customHeight="1" x14ac:dyDescent="0.2">
      <c r="B3" s="26" t="s">
        <v>22</v>
      </c>
      <c r="C3" s="26" t="s">
        <v>23</v>
      </c>
      <c r="D3" s="26" t="s">
        <v>0</v>
      </c>
      <c r="E3" s="26" t="s">
        <v>2</v>
      </c>
      <c r="F3" s="26" t="s">
        <v>3</v>
      </c>
    </row>
    <row r="4" spans="2:6" ht="36" x14ac:dyDescent="0.2">
      <c r="B4" s="33">
        <v>20</v>
      </c>
      <c r="C4" s="34">
        <v>100</v>
      </c>
      <c r="D4" s="2" t="str">
        <f>"5ml per " &amp; ROUND(5*'Base Rates'!$F$20,1) &amp; " litres"</f>
        <v>5ml per 13.5 litres</v>
      </c>
      <c r="E4" s="2" t="str">
        <f>"1ml per " &amp; ROUND(1*'Base Rates'!$F$20,2) &amp; " litres"</f>
        <v>1ml per 2.7 litres</v>
      </c>
      <c r="F4" s="2" t="str">
        <f>ROUND(1/'Base Rates'!$F$20,1) &amp; " ml per litre"</f>
        <v>0.4 ml per litre</v>
      </c>
    </row>
    <row r="5" spans="2:6" x14ac:dyDescent="0.2">
      <c r="B5" s="4"/>
    </row>
    <row r="6" spans="2:6" x14ac:dyDescent="0.2">
      <c r="B6" s="8" t="str">
        <f>C4 &amp; " " &amp; "ml of this Thymol Solution makes " &amp; ROUND((C4/5)*((B4/C4)*67.5),1) &amp; " " &amp; "litres of syrup"</f>
        <v>100 ml of this Thymol Solution makes 270 litres of syrup</v>
      </c>
      <c r="C6" s="9"/>
      <c r="D6" s="10"/>
      <c r="E6" s="11"/>
    </row>
    <row r="7" spans="2:6" x14ac:dyDescent="0.2">
      <c r="B7" s="32"/>
      <c r="C7" s="32"/>
      <c r="D7" s="7"/>
    </row>
    <row r="8" spans="2:6" ht="15.75" x14ac:dyDescent="0.25">
      <c r="B8" s="28" t="s">
        <v>25</v>
      </c>
      <c r="C8" s="14"/>
      <c r="D8" s="7"/>
    </row>
    <row r="9" spans="2:6" ht="15.75" x14ac:dyDescent="0.25">
      <c r="B9" s="28" t="s">
        <v>26</v>
      </c>
      <c r="C9" s="14"/>
      <c r="D9" s="7"/>
    </row>
    <row r="10" spans="2:6" ht="63" x14ac:dyDescent="0.2">
      <c r="B10" s="12" t="s">
        <v>22</v>
      </c>
      <c r="C10" s="12" t="s">
        <v>23</v>
      </c>
      <c r="D10" s="12" t="s">
        <v>7</v>
      </c>
    </row>
    <row r="11" spans="2:6" x14ac:dyDescent="0.2">
      <c r="B11" s="5">
        <f>B12*2</f>
        <v>320</v>
      </c>
      <c r="C11" s="16">
        <f t="shared" ref="C11:C13" si="0">C12*2</f>
        <v>1600</v>
      </c>
      <c r="D11" s="17">
        <f t="shared" ref="D11:D19" si="1">ROUND((C11/5)*((B11/C11)*67.5),1)</f>
        <v>4320</v>
      </c>
    </row>
    <row r="12" spans="2:6" x14ac:dyDescent="0.2">
      <c r="B12" s="5">
        <f>B13*2</f>
        <v>160</v>
      </c>
      <c r="C12" s="16">
        <f t="shared" si="0"/>
        <v>800</v>
      </c>
      <c r="D12" s="17">
        <f t="shared" si="1"/>
        <v>2160</v>
      </c>
    </row>
    <row r="13" spans="2:6" x14ac:dyDescent="0.2">
      <c r="B13" s="5">
        <f>B14*2</f>
        <v>80</v>
      </c>
      <c r="C13" s="16">
        <f t="shared" si="0"/>
        <v>400</v>
      </c>
      <c r="D13" s="17">
        <f t="shared" si="1"/>
        <v>1080</v>
      </c>
    </row>
    <row r="14" spans="2:6" x14ac:dyDescent="0.2">
      <c r="B14" s="5">
        <f>B15*2</f>
        <v>40</v>
      </c>
      <c r="C14" s="16">
        <f>C15*2</f>
        <v>200</v>
      </c>
      <c r="D14" s="17">
        <f t="shared" si="1"/>
        <v>540</v>
      </c>
    </row>
    <row r="15" spans="2:6" x14ac:dyDescent="0.2">
      <c r="B15" s="29">
        <f>B4</f>
        <v>20</v>
      </c>
      <c r="C15" s="30">
        <f>C4</f>
        <v>100</v>
      </c>
      <c r="D15" s="31">
        <f t="shared" si="1"/>
        <v>270</v>
      </c>
    </row>
    <row r="16" spans="2:6" x14ac:dyDescent="0.2">
      <c r="B16" s="6">
        <f>B15/2</f>
        <v>10</v>
      </c>
      <c r="C16" s="16">
        <f>C15/2</f>
        <v>50</v>
      </c>
      <c r="D16" s="17">
        <f t="shared" si="1"/>
        <v>135</v>
      </c>
    </row>
    <row r="17" spans="2:4" x14ac:dyDescent="0.2">
      <c r="B17" s="6">
        <f t="shared" ref="B17:C19" si="2">B16/2</f>
        <v>5</v>
      </c>
      <c r="C17" s="16">
        <f t="shared" si="2"/>
        <v>25</v>
      </c>
      <c r="D17" s="17">
        <f t="shared" si="1"/>
        <v>67.5</v>
      </c>
    </row>
    <row r="18" spans="2:4" x14ac:dyDescent="0.2">
      <c r="B18" s="6">
        <f t="shared" si="2"/>
        <v>2.5</v>
      </c>
      <c r="C18" s="16">
        <f t="shared" si="2"/>
        <v>12.5</v>
      </c>
      <c r="D18" s="17">
        <f t="shared" si="1"/>
        <v>33.799999999999997</v>
      </c>
    </row>
    <row r="19" spans="2:4" x14ac:dyDescent="0.2">
      <c r="B19" s="6">
        <f t="shared" si="2"/>
        <v>1.25</v>
      </c>
      <c r="C19" s="16">
        <f t="shared" si="2"/>
        <v>6.25</v>
      </c>
      <c r="D19" s="17">
        <f t="shared" si="1"/>
        <v>16.899999999999999</v>
      </c>
    </row>
    <row r="21" spans="2:4" ht="20.25" x14ac:dyDescent="0.3">
      <c r="B21" s="13" t="s">
        <v>4</v>
      </c>
    </row>
    <row r="22" spans="2:4" ht="50.25" customHeight="1" x14ac:dyDescent="0.2">
      <c r="B22" s="12" t="s">
        <v>5</v>
      </c>
      <c r="C22" s="12" t="s">
        <v>6</v>
      </c>
    </row>
    <row r="23" spans="2:4" ht="23.25" x14ac:dyDescent="0.2">
      <c r="B23" s="33">
        <v>8</v>
      </c>
      <c r="C23" s="15">
        <f>ROUND((5/((B4/C4)*67.5))*B23,1)</f>
        <v>3</v>
      </c>
    </row>
  </sheetData>
  <sheetProtection algorithmName="SHA-512" hashValue="watfBZnaIw67GjNLYu0OXC5SHv0aKqyljwlmWNtHImYsVB6nic7BSvWK4sMuWlpNnZch6Yc0btFHqC5gzhdOag==" saltValue="jwAJED8hXoxY1rySHsgi3g==" spinCount="100000" sheet="1" objects="1" scenarios="1" selectLockedCells="1"/>
  <mergeCells count="1">
    <mergeCell ref="B7:C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CE60C-E480-44CC-9E43-4B1677AC09F6}">
  <dimension ref="B1:J20"/>
  <sheetViews>
    <sheetView showGridLines="0" showRowColHeaders="0" workbookViewId="0">
      <selection activeCell="C9" sqref="C9"/>
    </sheetView>
  </sheetViews>
  <sheetFormatPr defaultRowHeight="18" x14ac:dyDescent="0.25"/>
  <cols>
    <col min="1" max="1" width="4.140625" style="19" customWidth="1"/>
    <col min="2" max="3" width="14.28515625" style="19" customWidth="1"/>
    <col min="4" max="4" width="3.85546875" style="19" customWidth="1"/>
    <col min="5" max="7" width="14.28515625" style="19" customWidth="1"/>
    <col min="8" max="8" width="2.7109375" style="19" customWidth="1"/>
    <col min="9" max="10" width="14.28515625" style="19" customWidth="1"/>
    <col min="11" max="16384" width="9.140625" style="19"/>
  </cols>
  <sheetData>
    <row r="1" spans="2:10" ht="9.75" customHeight="1" x14ac:dyDescent="0.25"/>
    <row r="2" spans="2:10" ht="23.25" x14ac:dyDescent="0.35">
      <c r="B2" s="27" t="s">
        <v>15</v>
      </c>
    </row>
    <row r="4" spans="2:10" x14ac:dyDescent="0.25">
      <c r="B4" s="19" t="s">
        <v>24</v>
      </c>
    </row>
    <row r="5" spans="2:10" x14ac:dyDescent="0.25">
      <c r="B5" s="24" t="s">
        <v>14</v>
      </c>
    </row>
    <row r="7" spans="2:10" x14ac:dyDescent="0.25">
      <c r="B7" s="20" t="s">
        <v>10</v>
      </c>
    </row>
    <row r="8" spans="2:10" ht="36" x14ac:dyDescent="0.25">
      <c r="B8" s="22" t="s">
        <v>8</v>
      </c>
      <c r="C8" s="22" t="s">
        <v>9</v>
      </c>
      <c r="E8" s="23" t="s">
        <v>1</v>
      </c>
    </row>
    <row r="9" spans="2:10" x14ac:dyDescent="0.25">
      <c r="B9" s="35">
        <v>30</v>
      </c>
      <c r="C9" s="35">
        <v>150</v>
      </c>
      <c r="E9" s="21">
        <f>B9/C9</f>
        <v>0.2</v>
      </c>
    </row>
    <row r="11" spans="2:10" x14ac:dyDescent="0.25">
      <c r="B11" s="20" t="s">
        <v>11</v>
      </c>
    </row>
    <row r="12" spans="2:10" ht="90" x14ac:dyDescent="0.25">
      <c r="B12" s="22" t="s">
        <v>12</v>
      </c>
      <c r="C12" s="22" t="s">
        <v>13</v>
      </c>
      <c r="E12" s="23" t="s">
        <v>16</v>
      </c>
      <c r="F12" s="23" t="s">
        <v>17</v>
      </c>
      <c r="G12" s="23" t="s">
        <v>18</v>
      </c>
      <c r="I12" s="23" t="s">
        <v>12</v>
      </c>
      <c r="J12" s="23" t="s">
        <v>13</v>
      </c>
    </row>
    <row r="13" spans="2:10" x14ac:dyDescent="0.25">
      <c r="B13" s="35">
        <v>5</v>
      </c>
      <c r="C13" s="35">
        <v>13.5</v>
      </c>
      <c r="E13" s="21">
        <v>7.3999999999999996E-2</v>
      </c>
      <c r="F13" s="21">
        <f>(1000/C9)*B9</f>
        <v>200</v>
      </c>
      <c r="G13" s="21">
        <f>F13/E13</f>
        <v>2702.7027027027029</v>
      </c>
      <c r="I13" s="21">
        <f>5</f>
        <v>5</v>
      </c>
      <c r="J13" s="21">
        <f>(G13/1000)*I13</f>
        <v>13.513513513513516</v>
      </c>
    </row>
    <row r="18" spans="2:6" x14ac:dyDescent="0.25">
      <c r="B18" s="19" t="s">
        <v>19</v>
      </c>
    </row>
    <row r="19" spans="2:6" ht="54" x14ac:dyDescent="0.25">
      <c r="B19" s="23" t="s">
        <v>8</v>
      </c>
      <c r="C19" s="23" t="s">
        <v>9</v>
      </c>
      <c r="E19" s="23" t="s">
        <v>1</v>
      </c>
      <c r="F19" s="23" t="s">
        <v>20</v>
      </c>
    </row>
    <row r="20" spans="2:6" x14ac:dyDescent="0.25">
      <c r="B20" s="21">
        <f>'Stock Solution'!B4</f>
        <v>20</v>
      </c>
      <c r="C20" s="21">
        <f>'Stock Solution'!C4</f>
        <v>100</v>
      </c>
      <c r="E20" s="25">
        <f>B20/C20</f>
        <v>0.2</v>
      </c>
      <c r="F20" s="21">
        <f>E20/E13</f>
        <v>2.7027027027027031</v>
      </c>
    </row>
  </sheetData>
  <sheetProtection algorithmName="SHA-512" hashValue="1WyTFmTOCfRcOmOuKKhWvgnSRoZSl7PZyynw3JK7dXMJO58CLj4ohg5q+O04T4YWSL4T+NmPycWMKxE0pcGYEQ==" saltValue="0itV1uvZ89mAdThlyUSMuQ==" spinCount="100000" sheet="1" objects="1" scenarios="1" selectLockedCells="1"/>
  <hyperlinks>
    <hyperlink ref="B5" r:id="rId1" xr:uid="{BD8814E4-6B3C-4F5E-8A24-7FBBC0627914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Stock Solution</vt:lpstr>
      <vt:lpstr>Base Rates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</dc:creator>
  <cp:lastModifiedBy>al</cp:lastModifiedBy>
  <cp:lastPrinted>2019-05-31T16:42:39Z</cp:lastPrinted>
  <dcterms:created xsi:type="dcterms:W3CDTF">2019-05-29T13:49:12Z</dcterms:created>
  <dcterms:modified xsi:type="dcterms:W3CDTF">2020-09-05T10:46:32Z</dcterms:modified>
</cp:coreProperties>
</file>